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240" windowWidth="19320" windowHeight="98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<sst xmlns="http://schemas.openxmlformats.org/spreadsheetml/2006/main" count="30" uniqueCount="22">
  <si>
    <t>CCD</t>
  </si>
  <si>
    <t>Pixel</t>
  </si>
  <si>
    <t>Diag</t>
  </si>
  <si>
    <t>FOV</t>
  </si>
  <si>
    <t>INCHES</t>
  </si>
  <si>
    <t>FOCAL</t>
  </si>
  <si>
    <t>LENGTH</t>
  </si>
  <si>
    <t>IN</t>
  </si>
  <si>
    <t>MM</t>
  </si>
  <si>
    <t>4022</t>
  </si>
  <si>
    <t>PIXEL FOV</t>
  </si>
  <si>
    <t>(arcsec)</t>
  </si>
  <si>
    <t>7.4 u</t>
  </si>
  <si>
    <t>unbinned</t>
  </si>
  <si>
    <t xml:space="preserve">14.8 u </t>
  </si>
  <si>
    <t>binned 2x2</t>
  </si>
  <si>
    <t>Focal Length (mm)</t>
  </si>
  <si>
    <t>Focal length (inches)</t>
  </si>
  <si>
    <t>CCD FOV (arcminutes)</t>
  </si>
  <si>
    <t>Pixel FOV (arcseconds)</t>
  </si>
  <si>
    <t>(degrees)</t>
  </si>
  <si>
    <t>(arc minutes)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</si>
</sst>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8"/>
      <name val="Arial"/>
      <family val="0"/>
    </font>
    <font>
      <sz val="8.5"/>
      <name val="Arial"/>
      <family val="0"/>
    </font>
    <font>
      <b/>
      <i/>
      <sz val="9"/>
      <name val="Arial"/>
      <family val="2"/>
    </font>
    <font>
      <b/>
      <sz val="8"/>
      <color indexed="9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sz val="8.25"/>
      <color indexed="9"/>
      <name val="Arial"/>
      <family val="2"/>
    </font>
    <font>
      <sz val="8.25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49" fontId="8" fillId="2" borderId="1" xfId="0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2" fontId="5" fillId="4" borderId="7" xfId="0" applyNumberFormat="1" applyFont="1" applyFill="1" applyBorder="1" applyAlignment="1">
      <alignment horizontal="center"/>
    </xf>
    <xf numFmtId="2" fontId="3" fillId="5" borderId="9" xfId="0" applyNumberFormat="1" applyFont="1" applyFill="1" applyBorder="1" applyAlignment="1">
      <alignment horizontal="center"/>
    </xf>
    <xf numFmtId="2" fontId="3" fillId="5" borderId="7" xfId="0" applyNumberFormat="1" applyFont="1" applyFill="1" applyBorder="1" applyAlignment="1">
      <alignment horizontal="center"/>
    </xf>
    <xf numFmtId="2" fontId="11" fillId="6" borderId="7" xfId="0" applyNumberFormat="1" applyFont="1" applyFill="1" applyBorder="1" applyAlignment="1">
      <alignment horizontal="center"/>
    </xf>
    <xf numFmtId="164" fontId="4" fillId="7" borderId="7" xfId="0" applyNumberFormat="1" applyFont="1" applyFill="1" applyBorder="1" applyAlignment="1">
      <alignment horizontal="center"/>
    </xf>
    <xf numFmtId="164" fontId="4" fillId="7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13" fillId="0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2" fontId="14" fillId="6" borderId="7" xfId="0" applyNumberFormat="1" applyFont="1" applyFill="1" applyBorder="1" applyAlignment="1">
      <alignment horizontal="center"/>
    </xf>
    <xf numFmtId="2" fontId="5" fillId="8" borderId="7" xfId="0" applyNumberFormat="1" applyFont="1" applyFill="1" applyBorder="1" applyAlignment="1">
      <alignment horizontal="center"/>
    </xf>
    <xf numFmtId="2" fontId="3" fillId="5" borderId="10" xfId="0" applyNumberFormat="1" applyFont="1" applyFill="1" applyBorder="1" applyAlignment="1">
      <alignment horizontal="center"/>
    </xf>
    <xf numFmtId="2" fontId="6" fillId="7" borderId="7" xfId="0" applyNumberFormat="1" applyFont="1" applyFill="1" applyBorder="1" applyAlignment="1">
      <alignment horizontal="center"/>
    </xf>
    <xf numFmtId="2" fontId="4" fillId="7" borderId="7" xfId="0" applyNumberFormat="1" applyFont="1" applyFill="1" applyBorder="1" applyAlignment="1">
      <alignment horizontal="center"/>
    </xf>
    <xf numFmtId="2" fontId="4" fillId="7" borderId="10" xfId="0" applyNumberFormat="1" applyFont="1" applyFill="1" applyBorder="1" applyAlignment="1">
      <alignment horizontal="center"/>
    </xf>
    <xf numFmtId="1" fontId="4" fillId="7" borderId="7" xfId="0" applyNumberFormat="1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2" fontId="3" fillId="5" borderId="14" xfId="0" applyNumberFormat="1" applyFont="1" applyFill="1" applyBorder="1" applyAlignment="1">
      <alignment horizontal="center"/>
    </xf>
    <xf numFmtId="2" fontId="4" fillId="7" borderId="9" xfId="0" applyNumberFormat="1" applyFont="1" applyFill="1" applyBorder="1" applyAlignment="1">
      <alignment horizontal="center"/>
    </xf>
    <xf numFmtId="1" fontId="4" fillId="7" borderId="9" xfId="0" applyNumberFormat="1" applyFont="1" applyFill="1" applyBorder="1" applyAlignment="1">
      <alignment horizontal="center"/>
    </xf>
    <xf numFmtId="2" fontId="3" fillId="4" borderId="14" xfId="0" applyNumberFormat="1" applyFont="1" applyFill="1" applyBorder="1" applyAlignment="1">
      <alignment horizontal="center"/>
    </xf>
    <xf numFmtId="2" fontId="3" fillId="5" borderId="15" xfId="0" applyNumberFormat="1" applyFont="1" applyFill="1" applyBorder="1" applyAlignment="1">
      <alignment horizontal="center"/>
    </xf>
    <xf numFmtId="2" fontId="4" fillId="6" borderId="14" xfId="0" applyNumberFormat="1" applyFont="1" applyFill="1" applyBorder="1" applyAlignment="1">
      <alignment horizontal="center"/>
    </xf>
    <xf numFmtId="2" fontId="3" fillId="8" borderId="14" xfId="0" applyNumberFormat="1" applyFont="1" applyFill="1" applyBorder="1" applyAlignment="1">
      <alignment horizontal="center"/>
    </xf>
    <xf numFmtId="2" fontId="3" fillId="8" borderId="16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49" fontId="8" fillId="2" borderId="5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KAI-4022 Pixel FOV</a:t>
            </a:r>
          </a:p>
        </c:rich>
      </c:tx>
      <c:layout>
        <c:manualLayout>
          <c:xMode val="factor"/>
          <c:yMode val="factor"/>
          <c:x val="0.0255"/>
          <c:y val="0.03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2675"/>
          <c:w val="0.89525"/>
          <c:h val="0.74975"/>
        </c:manualLayout>
      </c:layout>
      <c:lineChart>
        <c:grouping val="standard"/>
        <c:varyColors val="0"/>
        <c:ser>
          <c:idx val="2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00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Sheet1!$B$8:$B$16</c:f>
              <c:numCache>
                <c:ptCount val="9"/>
                <c:pt idx="0">
                  <c:v>24</c:v>
                </c:pt>
                <c:pt idx="1">
                  <c:v>50</c:v>
                </c:pt>
                <c:pt idx="2">
                  <c:v>85</c:v>
                </c:pt>
                <c:pt idx="3">
                  <c:v>100</c:v>
                </c:pt>
                <c:pt idx="4">
                  <c:v>135</c:v>
                </c:pt>
                <c:pt idx="5">
                  <c:v>200</c:v>
                </c:pt>
                <c:pt idx="6">
                  <c:v>300</c:v>
                </c:pt>
                <c:pt idx="7">
                  <c:v>500</c:v>
                </c:pt>
                <c:pt idx="8">
                  <c:v>1000</c:v>
                </c:pt>
              </c:numCache>
            </c:numRef>
          </c:cat>
          <c:val>
            <c:numRef>
              <c:f>Sheet1!$F$8:$F$16</c:f>
              <c:numCache>
                <c:ptCount val="9"/>
                <c:pt idx="0">
                  <c:v>51.07199166666666</c:v>
                </c:pt>
                <c:pt idx="1">
                  <c:v>24.514556000000002</c:v>
                </c:pt>
                <c:pt idx="2">
                  <c:v>14.420327058823528</c:v>
                </c:pt>
                <c:pt idx="3">
                  <c:v>12.257278000000001</c:v>
                </c:pt>
                <c:pt idx="4">
                  <c:v>9.079465185185184</c:v>
                </c:pt>
                <c:pt idx="5">
                  <c:v>6.128639000000001</c:v>
                </c:pt>
                <c:pt idx="6">
                  <c:v>4.085759333333333</c:v>
                </c:pt>
                <c:pt idx="7">
                  <c:v>2.4514556</c:v>
                </c:pt>
                <c:pt idx="8">
                  <c:v>1.2257278</c:v>
                </c:pt>
              </c:numCache>
            </c:numRef>
          </c:val>
          <c:smooth val="0"/>
        </c:ser>
        <c:marker val="1"/>
        <c:axId val="57486752"/>
        <c:axId val="47618721"/>
      </c:lineChart>
      <c:catAx>
        <c:axId val="57486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Focal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7618721"/>
        <c:crosses val="autoZero"/>
        <c:auto val="1"/>
        <c:lblOffset val="100"/>
        <c:tickLblSkip val="1"/>
        <c:noMultiLvlLbl val="0"/>
      </c:catAx>
      <c:valAx>
        <c:axId val="47618721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Arcseconds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748675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25"/>
          <c:y val="0.217"/>
          <c:w val="0.36675"/>
          <c:h val="0.2"/>
        </c:manualLayout>
      </c:layout>
      <c:overlay val="0"/>
      <c:spPr>
        <a:solidFill>
          <a:srgbClr val="008080"/>
        </a:solidFill>
      </c:spPr>
      <c:txPr>
        <a:bodyPr vert="horz" rot="0"/>
        <a:lstStyle/>
        <a:p>
          <a:pPr>
            <a:def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004D4D"/>
        </a:gs>
        <a:gs pos="50000">
          <a:srgbClr val="008080"/>
        </a:gs>
        <a:gs pos="100000">
          <a:srgbClr val="004D4D"/>
        </a:gs>
      </a:gsLst>
      <a:lin ang="2700000" scaled="1"/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KAI-4022 Pixel FOV</a:t>
            </a:r>
          </a:p>
        </c:rich>
      </c:tx>
      <c:layout>
        <c:manualLayout>
          <c:xMode val="factor"/>
          <c:yMode val="factor"/>
          <c:x val="0.0255"/>
          <c:y val="0.03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265"/>
          <c:w val="0.89525"/>
          <c:h val="0.7505"/>
        </c:manualLayout>
      </c:layout>
      <c:lineChart>
        <c:grouping val="standard"/>
        <c:varyColors val="0"/>
        <c:ser>
          <c:idx val="2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00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Sheet1!$B$33:$B$45</c:f>
              <c:numCache>
                <c:ptCount val="13"/>
                <c:pt idx="0">
                  <c:v>1500</c:v>
                </c:pt>
                <c:pt idx="1">
                  <c:v>2000</c:v>
                </c:pt>
                <c:pt idx="2">
                  <c:v>2500</c:v>
                </c:pt>
                <c:pt idx="3">
                  <c:v>3000</c:v>
                </c:pt>
                <c:pt idx="4">
                  <c:v>3500</c:v>
                </c:pt>
                <c:pt idx="5">
                  <c:v>4000</c:v>
                </c:pt>
                <c:pt idx="6">
                  <c:v>4500</c:v>
                </c:pt>
                <c:pt idx="7">
                  <c:v>5000</c:v>
                </c:pt>
                <c:pt idx="8">
                  <c:v>5500</c:v>
                </c:pt>
                <c:pt idx="9">
                  <c:v>6000</c:v>
                </c:pt>
                <c:pt idx="10">
                  <c:v>6500</c:v>
                </c:pt>
                <c:pt idx="11">
                  <c:v>7000</c:v>
                </c:pt>
                <c:pt idx="12">
                  <c:v>7500</c:v>
                </c:pt>
              </c:numCache>
            </c:numRef>
          </c:cat>
          <c:val>
            <c:numRef>
              <c:f>Sheet1!$F$33:$F$45</c:f>
              <c:numCache>
                <c:ptCount val="13"/>
                <c:pt idx="0">
                  <c:v>0.8171518666666666</c:v>
                </c:pt>
                <c:pt idx="1">
                  <c:v>0.6128639</c:v>
                </c:pt>
                <c:pt idx="2">
                  <c:v>0.49029112</c:v>
                </c:pt>
                <c:pt idx="3">
                  <c:v>0.4085759333333333</c:v>
                </c:pt>
                <c:pt idx="4">
                  <c:v>0.3502079428571428</c:v>
                </c:pt>
                <c:pt idx="5">
                  <c:v>0.30643195</c:v>
                </c:pt>
                <c:pt idx="6">
                  <c:v>0.2723839555555555</c:v>
                </c:pt>
                <c:pt idx="7">
                  <c:v>0.24514556</c:v>
                </c:pt>
                <c:pt idx="8">
                  <c:v>0.2228596</c:v>
                </c:pt>
                <c:pt idx="9">
                  <c:v>0.20428796666666665</c:v>
                </c:pt>
                <c:pt idx="10">
                  <c:v>0.18857350769230768</c:v>
                </c:pt>
                <c:pt idx="11">
                  <c:v>0.1751039714285714</c:v>
                </c:pt>
                <c:pt idx="12">
                  <c:v>0.16343037333333335</c:v>
                </c:pt>
              </c:numCache>
            </c:numRef>
          </c:val>
          <c:smooth val="0"/>
        </c:ser>
        <c:marker val="1"/>
        <c:axId val="25915306"/>
        <c:axId val="31911163"/>
      </c:lineChart>
      <c:catAx>
        <c:axId val="25915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Focal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1911163"/>
        <c:crosses val="autoZero"/>
        <c:auto val="1"/>
        <c:lblOffset val="100"/>
        <c:tickLblSkip val="1"/>
        <c:noMultiLvlLbl val="0"/>
      </c:catAx>
      <c:valAx>
        <c:axId val="3191116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Arcseconds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591530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0825"/>
          <c:y val="0.21625"/>
          <c:w val="0.36625"/>
          <c:h val="0.19925"/>
        </c:manualLayout>
      </c:layout>
      <c:overlay val="0"/>
      <c:spPr>
        <a:solidFill>
          <a:srgbClr val="008080"/>
        </a:solidFill>
      </c:spPr>
      <c:txPr>
        <a:bodyPr vert="horz" rot="0"/>
        <a:lstStyle/>
        <a:p>
          <a:pPr>
            <a:def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004D4D"/>
        </a:gs>
        <a:gs pos="50000">
          <a:srgbClr val="008080"/>
        </a:gs>
        <a:gs pos="100000">
          <a:srgbClr val="004D4D"/>
        </a:gs>
      </a:gsLst>
      <a:lin ang="2700000" scaled="1"/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3</xdr:row>
      <xdr:rowOff>47625</xdr:rowOff>
    </xdr:from>
    <xdr:to>
      <xdr:col>21</xdr:col>
      <xdr:colOff>561975</xdr:colOff>
      <xdr:row>21</xdr:row>
      <xdr:rowOff>76200</xdr:rowOff>
    </xdr:to>
    <xdr:graphicFrame>
      <xdr:nvGraphicFramePr>
        <xdr:cNvPr id="1" name="Chart 1"/>
        <xdr:cNvGraphicFramePr/>
      </xdr:nvGraphicFramePr>
      <xdr:xfrm>
        <a:off x="4591050" y="304800"/>
        <a:ext cx="57721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295275</xdr:colOff>
      <xdr:row>23</xdr:row>
      <xdr:rowOff>28575</xdr:rowOff>
    </xdr:from>
    <xdr:to>
      <xdr:col>21</xdr:col>
      <xdr:colOff>600075</xdr:colOff>
      <xdr:row>41</xdr:row>
      <xdr:rowOff>114300</xdr:rowOff>
    </xdr:to>
    <xdr:graphicFrame>
      <xdr:nvGraphicFramePr>
        <xdr:cNvPr id="2" name="Chart 2"/>
        <xdr:cNvGraphicFramePr/>
      </xdr:nvGraphicFramePr>
      <xdr:xfrm>
        <a:off x="4619625" y="3457575"/>
        <a:ext cx="578167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5"/>
  <sheetViews>
    <sheetView tabSelected="1" workbookViewId="0" topLeftCell="B1">
      <selection activeCell="X16" sqref="X16"/>
    </sheetView>
  </sheetViews>
  <sheetFormatPr defaultColWidth="10.7109375" defaultRowHeight="12.75"/>
  <cols>
    <col min="1" max="1" width="12.140625" style="2" hidden="1" customWidth="1"/>
    <col min="2" max="2" width="11.00390625" style="2" customWidth="1"/>
    <col min="3" max="3" width="10.421875" style="2" hidden="1" customWidth="1"/>
    <col min="4" max="5" width="12.57421875" style="2" customWidth="1"/>
    <col min="6" max="7" width="11.8515625" style="2" customWidth="1"/>
    <col min="8" max="8" width="9.140625" style="12" hidden="1" customWidth="1"/>
    <col min="9" max="9" width="5.00390625" style="2" bestFit="1" customWidth="1"/>
    <col min="10" max="10" width="5.421875" style="3" bestFit="1" customWidth="1"/>
    <col min="11" max="11" width="5.00390625" style="2" bestFit="1" customWidth="1"/>
    <col min="12" max="12" width="4.421875" style="3" bestFit="1" customWidth="1"/>
    <col min="13" max="13" width="5.00390625" style="2" bestFit="1" customWidth="1"/>
    <col min="14" max="14" width="5.421875" style="3" bestFit="1" customWidth="1"/>
    <col min="15" max="15" width="5.00390625" style="2" bestFit="1" customWidth="1"/>
    <col min="16" max="16" width="4.421875" style="3" bestFit="1" customWidth="1"/>
    <col min="17" max="17" width="7.57421875" style="2" customWidth="1"/>
    <col min="18" max="18" width="9.140625" style="2" customWidth="1"/>
    <col min="19" max="19" width="9.28125" style="2" customWidth="1"/>
    <col min="20" max="16384" width="10.7109375" style="2" customWidth="1"/>
  </cols>
  <sheetData>
    <row r="2" s="1" customFormat="1" ht="8.25" customHeight="1" thickBot="1">
      <c r="H2" s="12"/>
    </row>
    <row r="3" spans="1:16" ht="15.75" customHeight="1" hidden="1">
      <c r="A3" s="2" t="s">
        <v>2</v>
      </c>
      <c r="B3" s="2">
        <v>21.4</v>
      </c>
      <c r="C3" s="2" t="s">
        <v>1</v>
      </c>
      <c r="D3" s="2">
        <v>9</v>
      </c>
      <c r="F3" s="2">
        <v>8.28</v>
      </c>
      <c r="G3" s="2">
        <v>8.28</v>
      </c>
      <c r="H3" s="12">
        <v>7.4</v>
      </c>
      <c r="I3" s="2">
        <v>26.2</v>
      </c>
      <c r="J3" s="3">
        <v>16</v>
      </c>
      <c r="K3" s="2">
        <v>33.1</v>
      </c>
      <c r="L3" s="3">
        <v>9</v>
      </c>
      <c r="M3" s="2">
        <v>34.8</v>
      </c>
      <c r="N3" s="3">
        <v>24</v>
      </c>
      <c r="O3" s="2">
        <v>43.5</v>
      </c>
      <c r="P3" s="3">
        <v>9</v>
      </c>
    </row>
    <row r="4" spans="2:16" ht="13.5" customHeight="1">
      <c r="B4" s="10" t="s">
        <v>5</v>
      </c>
      <c r="C4" s="10" t="s">
        <v>5</v>
      </c>
      <c r="D4" s="7" t="s">
        <v>12</v>
      </c>
      <c r="E4" s="7" t="s">
        <v>14</v>
      </c>
      <c r="F4" s="6" t="s">
        <v>9</v>
      </c>
      <c r="G4" s="48" t="s">
        <v>9</v>
      </c>
      <c r="J4" s="2"/>
      <c r="L4" s="2"/>
      <c r="N4" s="2"/>
      <c r="P4" s="2"/>
    </row>
    <row r="5" spans="2:16" ht="12.75" customHeight="1">
      <c r="B5" s="11" t="s">
        <v>6</v>
      </c>
      <c r="C5" s="11" t="s">
        <v>6</v>
      </c>
      <c r="D5" s="9" t="s">
        <v>10</v>
      </c>
      <c r="E5" s="9" t="s">
        <v>10</v>
      </c>
      <c r="F5" s="8" t="s">
        <v>0</v>
      </c>
      <c r="G5" s="49" t="s">
        <v>0</v>
      </c>
      <c r="J5" s="2"/>
      <c r="L5" s="2"/>
      <c r="N5" s="2"/>
      <c r="P5" s="2"/>
    </row>
    <row r="6" spans="2:16" ht="12.75" customHeight="1">
      <c r="B6" s="11" t="s">
        <v>7</v>
      </c>
      <c r="C6" s="11" t="s">
        <v>7</v>
      </c>
      <c r="D6" s="9" t="s">
        <v>13</v>
      </c>
      <c r="E6" s="9" t="s">
        <v>15</v>
      </c>
      <c r="F6" s="8" t="s">
        <v>3</v>
      </c>
      <c r="G6" s="49" t="s">
        <v>3</v>
      </c>
      <c r="J6" s="2"/>
      <c r="L6" s="2"/>
      <c r="N6" s="2"/>
      <c r="P6" s="2"/>
    </row>
    <row r="7" spans="2:16" ht="12.75" customHeight="1" thickBot="1">
      <c r="B7" s="11" t="s">
        <v>8</v>
      </c>
      <c r="C7" s="11" t="s">
        <v>4</v>
      </c>
      <c r="D7" s="9" t="s">
        <v>11</v>
      </c>
      <c r="E7" s="9" t="s">
        <v>11</v>
      </c>
      <c r="F7" s="8" t="s">
        <v>20</v>
      </c>
      <c r="G7" s="49" t="s">
        <v>21</v>
      </c>
      <c r="J7" s="2"/>
      <c r="L7" s="2"/>
      <c r="N7" s="2"/>
      <c r="P7" s="2"/>
    </row>
    <row r="8" spans="1:16" ht="12.75" customHeight="1" thickBot="1">
      <c r="A8" s="2">
        <v>24</v>
      </c>
      <c r="B8" s="16">
        <v>24</v>
      </c>
      <c r="C8" s="36">
        <f aca="true" t="shared" si="0" ref="C8:C13">A8/25.4</f>
        <v>0.9448818897637796</v>
      </c>
      <c r="D8" s="19">
        <f aca="true" t="shared" si="1" ref="D8:D13">60.088/C8</f>
        <v>63.59313333333333</v>
      </c>
      <c r="E8" s="43">
        <f aca="true" t="shared" si="2" ref="E8:E14">D8*2</f>
        <v>127.18626666666665</v>
      </c>
      <c r="F8" s="40">
        <v>51.07199166666666</v>
      </c>
      <c r="G8" s="41">
        <f>F8*60</f>
        <v>3064.3194999999996</v>
      </c>
      <c r="J8" s="2"/>
      <c r="L8" s="2"/>
      <c r="N8" s="2"/>
      <c r="P8" s="2"/>
    </row>
    <row r="9" spans="1:16" ht="12.75" customHeight="1" thickBot="1">
      <c r="A9" s="2">
        <v>50</v>
      </c>
      <c r="B9" s="14">
        <v>50</v>
      </c>
      <c r="C9" s="36">
        <f t="shared" si="0"/>
        <v>1.968503937007874</v>
      </c>
      <c r="D9" s="20">
        <f t="shared" si="1"/>
        <v>30.524704</v>
      </c>
      <c r="E9" s="39">
        <f t="shared" si="2"/>
        <v>61.049408</v>
      </c>
      <c r="F9" s="33">
        <v>24.514556000000002</v>
      </c>
      <c r="G9" s="35">
        <f>F9*60</f>
        <v>1470.87336</v>
      </c>
      <c r="J9" s="2"/>
      <c r="L9" s="2"/>
      <c r="N9" s="2"/>
      <c r="P9" s="2"/>
    </row>
    <row r="10" spans="1:16" ht="12.75" customHeight="1" thickBot="1">
      <c r="A10" s="2">
        <v>85</v>
      </c>
      <c r="B10" s="14">
        <v>85</v>
      </c>
      <c r="C10" s="36">
        <f t="shared" si="0"/>
        <v>3.346456692913386</v>
      </c>
      <c r="D10" s="20">
        <f t="shared" si="1"/>
        <v>17.955708235294118</v>
      </c>
      <c r="E10" s="39">
        <f t="shared" si="2"/>
        <v>35.911416470588236</v>
      </c>
      <c r="F10" s="33">
        <v>14.420327058823528</v>
      </c>
      <c r="G10" s="35">
        <f>F10*60</f>
        <v>865.2196235294117</v>
      </c>
      <c r="J10" s="2"/>
      <c r="L10" s="2"/>
      <c r="N10" s="2"/>
      <c r="P10" s="2"/>
    </row>
    <row r="11" spans="1:16" ht="12.75" customHeight="1" thickBot="1">
      <c r="A11" s="2">
        <v>100</v>
      </c>
      <c r="B11" s="14">
        <v>100</v>
      </c>
      <c r="C11" s="36">
        <f t="shared" si="0"/>
        <v>3.937007874015748</v>
      </c>
      <c r="D11" s="20">
        <f t="shared" si="1"/>
        <v>15.262352</v>
      </c>
      <c r="E11" s="39">
        <f t="shared" si="2"/>
        <v>30.524704</v>
      </c>
      <c r="F11" s="33">
        <v>12.257278000000001</v>
      </c>
      <c r="G11" s="35">
        <f>F11*60</f>
        <v>735.43668</v>
      </c>
      <c r="J11" s="2"/>
      <c r="L11" s="2"/>
      <c r="N11" s="2"/>
      <c r="P11" s="2"/>
    </row>
    <row r="12" spans="1:16" ht="12.75" customHeight="1" thickBot="1">
      <c r="A12" s="2">
        <v>135</v>
      </c>
      <c r="B12" s="14">
        <v>135</v>
      </c>
      <c r="C12" s="36">
        <f t="shared" si="0"/>
        <v>5.31496062992126</v>
      </c>
      <c r="D12" s="20">
        <f t="shared" si="1"/>
        <v>11.305445925925925</v>
      </c>
      <c r="E12" s="39">
        <f t="shared" si="2"/>
        <v>22.61089185185185</v>
      </c>
      <c r="F12" s="33">
        <v>9.079465185185184</v>
      </c>
      <c r="G12" s="35">
        <f>F12*60</f>
        <v>544.7679111111111</v>
      </c>
      <c r="J12" s="2"/>
      <c r="L12" s="2"/>
      <c r="N12" s="2"/>
      <c r="P12" s="2"/>
    </row>
    <row r="13" spans="1:16" ht="12.75" customHeight="1" thickBot="1">
      <c r="A13" s="2">
        <v>200</v>
      </c>
      <c r="B13" s="14">
        <v>200</v>
      </c>
      <c r="C13" s="36">
        <f t="shared" si="0"/>
        <v>7.874015748031496</v>
      </c>
      <c r="D13" s="20">
        <f>60.088/C13</f>
        <v>7.631176</v>
      </c>
      <c r="E13" s="39">
        <f t="shared" si="2"/>
        <v>15.262352</v>
      </c>
      <c r="F13" s="33">
        <v>6.128639000000001</v>
      </c>
      <c r="G13" s="35">
        <f>F13*60</f>
        <v>367.71834</v>
      </c>
      <c r="J13" s="2"/>
      <c r="L13" s="2"/>
      <c r="N13" s="2"/>
      <c r="P13" s="2"/>
    </row>
    <row r="14" spans="1:20" ht="12.75" customHeight="1" thickBot="1">
      <c r="A14" s="2">
        <v>300</v>
      </c>
      <c r="B14" s="13">
        <v>300</v>
      </c>
      <c r="C14" s="36">
        <f>A14/25.4</f>
        <v>11.811023622047244</v>
      </c>
      <c r="D14" s="20">
        <f>60.088/C14</f>
        <v>5.087450666666666</v>
      </c>
      <c r="E14" s="39">
        <f t="shared" si="2"/>
        <v>10.174901333333333</v>
      </c>
      <c r="F14" s="33">
        <v>4.085759333333333</v>
      </c>
      <c r="G14" s="35">
        <f>F14*60</f>
        <v>245.14555999999996</v>
      </c>
      <c r="H14" s="12">
        <f>C14*25.4</f>
        <v>300</v>
      </c>
      <c r="J14" s="2"/>
      <c r="L14" s="2"/>
      <c r="N14" s="2"/>
      <c r="P14" s="2"/>
      <c r="T14" s="47"/>
    </row>
    <row r="15" spans="1:16" ht="12.75" thickBot="1">
      <c r="A15" s="2">
        <v>500</v>
      </c>
      <c r="B15" s="13">
        <v>500</v>
      </c>
      <c r="C15" s="36">
        <f>A15/25.4</f>
        <v>19.68503937007874</v>
      </c>
      <c r="D15" s="20">
        <f>60.088/C15</f>
        <v>3.0524704</v>
      </c>
      <c r="E15" s="39">
        <f>D15*2</f>
        <v>6.1049408</v>
      </c>
      <c r="F15" s="33">
        <v>2.4514556</v>
      </c>
      <c r="G15" s="35">
        <f>F15*60</f>
        <v>147.087336</v>
      </c>
      <c r="H15" s="12">
        <f>C15*25.4</f>
        <v>500</v>
      </c>
      <c r="J15" s="2"/>
      <c r="L15" s="2"/>
      <c r="N15" s="2"/>
      <c r="P15" s="2"/>
    </row>
    <row r="16" spans="1:16" ht="12">
      <c r="A16" s="2">
        <v>1000</v>
      </c>
      <c r="B16" s="13">
        <f>ROUND(H16,-2)</f>
        <v>1000</v>
      </c>
      <c r="C16" s="36">
        <f>A16/25.4</f>
        <v>39.37007874015748</v>
      </c>
      <c r="D16" s="18">
        <f>60.088/C16</f>
        <v>1.5262352</v>
      </c>
      <c r="E16" s="39">
        <f>D16*2</f>
        <v>3.0524704</v>
      </c>
      <c r="F16" s="33">
        <v>1.2257278</v>
      </c>
      <c r="G16" s="22">
        <f>F16*60</f>
        <v>73.543668</v>
      </c>
      <c r="H16" s="12">
        <f>C16*25.4</f>
        <v>1000</v>
      </c>
      <c r="J16" s="2"/>
      <c r="L16" s="2"/>
      <c r="N16" s="2"/>
      <c r="P16" s="2"/>
    </row>
    <row r="17" spans="1:16" ht="12">
      <c r="A17" s="2">
        <v>1500</v>
      </c>
      <c r="H17" s="12">
        <f>C33*25.4</f>
        <v>1500</v>
      </c>
      <c r="J17" s="2"/>
      <c r="L17" s="2"/>
      <c r="N17" s="2"/>
      <c r="P17" s="2"/>
    </row>
    <row r="18" spans="1:18" ht="12">
      <c r="A18" s="2">
        <v>2000</v>
      </c>
      <c r="H18" s="12">
        <f>C34*25.4</f>
        <v>2000</v>
      </c>
      <c r="J18" s="2"/>
      <c r="L18" s="2"/>
      <c r="N18" s="2"/>
      <c r="P18" s="2"/>
      <c r="R18" s="4"/>
    </row>
    <row r="19" spans="1:16" ht="12">
      <c r="A19" s="2">
        <v>2500</v>
      </c>
      <c r="H19" s="12">
        <f>C35*25.4</f>
        <v>2500</v>
      </c>
      <c r="J19" s="2"/>
      <c r="L19" s="2"/>
      <c r="N19" s="2"/>
      <c r="P19" s="2"/>
    </row>
    <row r="20" spans="1:16" ht="12">
      <c r="A20" s="2">
        <v>3000</v>
      </c>
      <c r="H20" s="12">
        <f>C36*25.4</f>
        <v>3000</v>
      </c>
      <c r="J20" s="2"/>
      <c r="L20" s="2"/>
      <c r="N20" s="2"/>
      <c r="P20" s="2"/>
    </row>
    <row r="21" spans="1:16" ht="12">
      <c r="A21" s="2">
        <v>3500</v>
      </c>
      <c r="H21" s="12">
        <f>C37*25.4</f>
        <v>3500.0000000000005</v>
      </c>
      <c r="J21" s="2"/>
      <c r="K21" s="5"/>
      <c r="L21" s="2"/>
      <c r="N21" s="2"/>
      <c r="P21" s="2"/>
    </row>
    <row r="22" spans="1:16" ht="12">
      <c r="A22" s="2">
        <v>4000</v>
      </c>
      <c r="H22" s="12">
        <f>C38*25.4</f>
        <v>4000</v>
      </c>
      <c r="J22" s="2"/>
      <c r="L22" s="2"/>
      <c r="N22" s="2"/>
      <c r="P22" s="2"/>
    </row>
    <row r="23" spans="1:16" ht="12">
      <c r="A23" s="2">
        <v>4500</v>
      </c>
      <c r="H23" s="12">
        <f>C39*25.4</f>
        <v>4500</v>
      </c>
      <c r="J23" s="2"/>
      <c r="L23" s="2"/>
      <c r="N23" s="2"/>
      <c r="P23" s="2"/>
    </row>
    <row r="24" spans="1:16" ht="12">
      <c r="A24" s="2">
        <v>5000</v>
      </c>
      <c r="H24" s="12">
        <f>C40*25.4</f>
        <v>5000</v>
      </c>
      <c r="J24" s="2"/>
      <c r="L24" s="2"/>
      <c r="N24" s="2"/>
      <c r="P24" s="2"/>
    </row>
    <row r="25" spans="1:16" ht="12">
      <c r="A25" s="2">
        <v>5500</v>
      </c>
      <c r="H25" s="12">
        <f>C41*25.4</f>
        <v>5500</v>
      </c>
      <c r="J25" s="2"/>
      <c r="L25" s="2"/>
      <c r="N25" s="2"/>
      <c r="P25" s="2"/>
    </row>
    <row r="26" spans="1:16" ht="12">
      <c r="A26" s="2">
        <v>6000</v>
      </c>
      <c r="H26" s="12">
        <f>C42*25.4</f>
        <v>6000</v>
      </c>
      <c r="J26" s="2"/>
      <c r="L26" s="2"/>
      <c r="N26" s="2"/>
      <c r="P26" s="2"/>
    </row>
    <row r="27" spans="1:16" ht="12">
      <c r="A27" s="2">
        <v>6500</v>
      </c>
      <c r="H27" s="12">
        <f>C43*25.4</f>
        <v>6500</v>
      </c>
      <c r="J27" s="2"/>
      <c r="L27" s="2"/>
      <c r="N27" s="2"/>
      <c r="P27" s="2"/>
    </row>
    <row r="28" spans="1:16" ht="12">
      <c r="A28" s="2">
        <v>7000</v>
      </c>
      <c r="H28" s="12">
        <f>C44*25.4</f>
        <v>7000.000000000001</v>
      </c>
      <c r="J28" s="2"/>
      <c r="L28" s="2"/>
      <c r="N28" s="2"/>
      <c r="P28" s="2"/>
    </row>
    <row r="29" spans="1:16" ht="12">
      <c r="A29" s="2">
        <v>7500</v>
      </c>
      <c r="H29" s="12">
        <f>C45*25.4</f>
        <v>7499.999999999999</v>
      </c>
      <c r="J29" s="2"/>
      <c r="L29" s="2"/>
      <c r="N29" s="2"/>
      <c r="P29" s="2"/>
    </row>
    <row r="32" ht="12.75" thickBot="1"/>
    <row r="33" spans="2:7" ht="12">
      <c r="B33" s="13">
        <f>ROUND(H17,-2)</f>
        <v>1500</v>
      </c>
      <c r="C33" s="37">
        <f>A17/25.4</f>
        <v>59.05511811023622</v>
      </c>
      <c r="D33" s="29">
        <f>60.088/C33</f>
        <v>1.0174901333333333</v>
      </c>
      <c r="E33" s="42">
        <f>D33*2</f>
        <v>2.0349802666666665</v>
      </c>
      <c r="F33" s="32">
        <v>0.8171518666666666</v>
      </c>
      <c r="G33" s="22">
        <f>F33*60</f>
        <v>49.029112</v>
      </c>
    </row>
    <row r="34" spans="2:7" ht="12">
      <c r="B34" s="13">
        <f>ROUND(H18,-2)</f>
        <v>2000</v>
      </c>
      <c r="C34" s="15">
        <f>A18/25.4</f>
        <v>78.74015748031496</v>
      </c>
      <c r="D34" s="21">
        <f>60.088/C34</f>
        <v>0.7631176</v>
      </c>
      <c r="E34" s="42">
        <f>D34*2</f>
        <v>1.5262352</v>
      </c>
      <c r="F34" s="33">
        <v>0.6128639</v>
      </c>
      <c r="G34" s="22">
        <f>F34*60</f>
        <v>36.771834</v>
      </c>
    </row>
    <row r="35" spans="2:7" ht="12.75" thickBot="1">
      <c r="B35" s="13">
        <f>ROUND(H19,-2)</f>
        <v>2500</v>
      </c>
      <c r="C35" s="38">
        <f>A19/25.4</f>
        <v>98.4251968503937</v>
      </c>
      <c r="D35" s="21">
        <f>60.088/C35</f>
        <v>0.6104940799999999</v>
      </c>
      <c r="E35" s="42">
        <f>D35*2</f>
        <v>1.2209881599999999</v>
      </c>
      <c r="F35" s="33">
        <v>0.49029112</v>
      </c>
      <c r="G35" s="22">
        <f>F35*60</f>
        <v>29.4174672</v>
      </c>
    </row>
    <row r="36" spans="2:7" ht="12.75" thickBot="1">
      <c r="B36" s="13">
        <f>ROUND(H20,-2)</f>
        <v>3000</v>
      </c>
      <c r="C36" s="36">
        <f>A20/25.4</f>
        <v>118.11023622047244</v>
      </c>
      <c r="D36" s="21">
        <f>60.088/C36</f>
        <v>0.5087450666666666</v>
      </c>
      <c r="E36" s="44">
        <f>D36*2</f>
        <v>1.0174901333333333</v>
      </c>
      <c r="F36" s="33">
        <v>0.4085759333333333</v>
      </c>
      <c r="G36" s="22">
        <f>F36*60</f>
        <v>24.514556</v>
      </c>
    </row>
    <row r="37" spans="2:7" ht="12.75" thickBot="1">
      <c r="B37" s="13">
        <f>ROUND(H21,-2)</f>
        <v>3500</v>
      </c>
      <c r="C37" s="36">
        <f>A21/25.4</f>
        <v>137.7952755905512</v>
      </c>
      <c r="D37" s="30">
        <f>60.088/C37</f>
        <v>0.43606719999999993</v>
      </c>
      <c r="E37" s="44">
        <f>D37*2</f>
        <v>0.8721343999999999</v>
      </c>
      <c r="F37" s="33">
        <v>0.3502079428571428</v>
      </c>
      <c r="G37" s="22">
        <f>F37*60</f>
        <v>21.012476571428568</v>
      </c>
    </row>
    <row r="38" spans="2:7" ht="12.75" thickBot="1">
      <c r="B38" s="13">
        <f>ROUND(H22,-2)</f>
        <v>4000</v>
      </c>
      <c r="C38" s="36">
        <f>A22/25.4</f>
        <v>157.48031496062993</v>
      </c>
      <c r="D38" s="30">
        <f>60.088/C38</f>
        <v>0.3815588</v>
      </c>
      <c r="E38" s="44">
        <f>D38*2</f>
        <v>0.7631176</v>
      </c>
      <c r="F38" s="33">
        <v>0.30643195</v>
      </c>
      <c r="G38" s="22">
        <f>F38*60</f>
        <v>18.385917</v>
      </c>
    </row>
    <row r="39" spans="2:7" ht="12.75" thickBot="1">
      <c r="B39" s="13">
        <f>ROUND(H23,-2)</f>
        <v>4500</v>
      </c>
      <c r="C39" s="36">
        <f>A23/25.4</f>
        <v>177.16535433070868</v>
      </c>
      <c r="D39" s="30">
        <f>60.088/C39</f>
        <v>0.3391633777777777</v>
      </c>
      <c r="E39" s="44">
        <f>D39*2</f>
        <v>0.6783267555555554</v>
      </c>
      <c r="F39" s="33">
        <v>0.2723839555555555</v>
      </c>
      <c r="G39" s="22">
        <f>F39*60</f>
        <v>16.34303733333333</v>
      </c>
    </row>
    <row r="40" spans="2:7" ht="12.75" thickBot="1">
      <c r="B40" s="13">
        <f>ROUND(H24,-2)</f>
        <v>5000</v>
      </c>
      <c r="C40" s="36">
        <f>A24/25.4</f>
        <v>196.8503937007874</v>
      </c>
      <c r="D40" s="30">
        <f>60.088/C40</f>
        <v>0.30524703999999997</v>
      </c>
      <c r="E40" s="44">
        <f>D40*2</f>
        <v>0.6104940799999999</v>
      </c>
      <c r="F40" s="33">
        <v>0.24514556</v>
      </c>
      <c r="G40" s="22">
        <f>F40*60</f>
        <v>14.7087336</v>
      </c>
    </row>
    <row r="41" spans="2:7" ht="12.75" thickBot="1">
      <c r="B41" s="13">
        <f>ROUND(H25,-2)</f>
        <v>5500</v>
      </c>
      <c r="C41" s="36">
        <f>A25/25.4</f>
        <v>216.53543307086616</v>
      </c>
      <c r="D41" s="18">
        <f>60.088/C41</f>
        <v>0.2774973090909091</v>
      </c>
      <c r="E41" s="44">
        <f>D41*2</f>
        <v>0.5549946181818182</v>
      </c>
      <c r="F41" s="33">
        <v>0.2228596</v>
      </c>
      <c r="G41" s="22">
        <f>F41*60</f>
        <v>13.371576</v>
      </c>
    </row>
    <row r="42" spans="2:7" ht="12.75" thickBot="1">
      <c r="B42" s="13">
        <f>ROUND(H26,-2)</f>
        <v>6000</v>
      </c>
      <c r="C42" s="36">
        <f>A26/25.4</f>
        <v>236.2204724409449</v>
      </c>
      <c r="D42" s="18">
        <f>60.088/C42</f>
        <v>0.2543725333333333</v>
      </c>
      <c r="E42" s="44">
        <f>D42*2</f>
        <v>0.5087450666666666</v>
      </c>
      <c r="F42" s="33">
        <v>0.20428796666666665</v>
      </c>
      <c r="G42" s="22">
        <f>F42*60</f>
        <v>12.257278</v>
      </c>
    </row>
    <row r="43" spans="2:7" ht="12.75" thickBot="1">
      <c r="B43" s="13">
        <f>ROUND(H27,-2)</f>
        <v>6500</v>
      </c>
      <c r="C43" s="36">
        <f>A27/25.4</f>
        <v>255.90551181102364</v>
      </c>
      <c r="D43" s="20">
        <f>60.088/C43</f>
        <v>0.23480541538461536</v>
      </c>
      <c r="E43" s="45">
        <f>D43*2</f>
        <v>0.4696108307692307</v>
      </c>
      <c r="F43" s="33">
        <v>0.18857350769230768</v>
      </c>
      <c r="G43" s="22">
        <f>F43*60</f>
        <v>11.314410461538461</v>
      </c>
    </row>
    <row r="44" spans="2:7" ht="12.75" thickBot="1">
      <c r="B44" s="13">
        <f>ROUND(H28,-2)</f>
        <v>7000</v>
      </c>
      <c r="C44" s="36">
        <f>A28/25.4</f>
        <v>275.5905511811024</v>
      </c>
      <c r="D44" s="20">
        <f>60.088/C44</f>
        <v>0.21803359999999997</v>
      </c>
      <c r="E44" s="45">
        <f>D44*2</f>
        <v>0.43606719999999993</v>
      </c>
      <c r="F44" s="33">
        <v>0.1751039714285714</v>
      </c>
      <c r="G44" s="22">
        <f>F44*60</f>
        <v>10.506238285714284</v>
      </c>
    </row>
    <row r="45" spans="2:7" ht="12.75" thickBot="1">
      <c r="B45" s="17">
        <f>ROUND(H29,-2)</f>
        <v>7500</v>
      </c>
      <c r="C45" s="36">
        <f>A29/25.4</f>
        <v>295.2755905511811</v>
      </c>
      <c r="D45" s="31">
        <f>60.088/C45</f>
        <v>0.20349802666666666</v>
      </c>
      <c r="E45" s="46">
        <f>D45*2</f>
        <v>0.40699605333333333</v>
      </c>
      <c r="F45" s="34">
        <v>0.16343037333333335</v>
      </c>
      <c r="G45" s="23">
        <f>F45*60</f>
        <v>9.8058224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"/>
  <sheetViews>
    <sheetView workbookViewId="0" topLeftCell="A1">
      <selection activeCell="Q19" sqref="Q19"/>
    </sheetView>
  </sheetViews>
  <sheetFormatPr defaultColWidth="9.140625" defaultRowHeight="12.75"/>
  <cols>
    <col min="1" max="1" width="21.7109375" style="0" customWidth="1"/>
    <col min="2" max="12" width="9.140625" style="24" customWidth="1"/>
  </cols>
  <sheetData>
    <row r="1" spans="1:12" ht="12.75">
      <c r="A1" t="s">
        <v>16</v>
      </c>
      <c r="B1" s="24">
        <v>50</v>
      </c>
      <c r="C1" s="24">
        <v>100</v>
      </c>
      <c r="D1" s="24">
        <v>200</v>
      </c>
      <c r="E1" s="24">
        <v>500</v>
      </c>
      <c r="F1" s="24">
        <v>1000</v>
      </c>
      <c r="G1" s="24">
        <v>2000</v>
      </c>
      <c r="H1" s="24">
        <v>3000</v>
      </c>
      <c r="I1" s="24">
        <v>4000</v>
      </c>
      <c r="J1" s="24">
        <v>5000</v>
      </c>
      <c r="K1" s="24">
        <v>6000</v>
      </c>
      <c r="L1" s="24">
        <v>7000</v>
      </c>
    </row>
    <row r="2" spans="1:12" ht="12.75">
      <c r="A2" t="s">
        <v>17</v>
      </c>
      <c r="B2" s="28">
        <f>B1/35.4</f>
        <v>1.4124293785310735</v>
      </c>
      <c r="C2" s="28">
        <f>C1/35.4</f>
        <v>2.824858757062147</v>
      </c>
      <c r="D2" s="28">
        <f aca="true" t="shared" si="0" ref="D2:L2">D1/35.4</f>
        <v>5.649717514124294</v>
      </c>
      <c r="E2" s="25">
        <f t="shared" si="0"/>
        <v>14.124293785310735</v>
      </c>
      <c r="F2" s="25">
        <f t="shared" si="0"/>
        <v>28.24858757062147</v>
      </c>
      <c r="G2" s="25">
        <f t="shared" si="0"/>
        <v>56.49717514124294</v>
      </c>
      <c r="H2" s="25">
        <f t="shared" si="0"/>
        <v>84.74576271186442</v>
      </c>
      <c r="I2" s="25">
        <f t="shared" si="0"/>
        <v>112.99435028248588</v>
      </c>
      <c r="J2" s="25">
        <f t="shared" si="0"/>
        <v>141.24293785310735</v>
      </c>
      <c r="K2" s="25">
        <f t="shared" si="0"/>
        <v>169.49152542372883</v>
      </c>
      <c r="L2" s="25">
        <f t="shared" si="0"/>
        <v>197.74011299435028</v>
      </c>
    </row>
    <row r="3" spans="1:12" ht="12.75">
      <c r="A3" t="s">
        <v>19</v>
      </c>
      <c r="B3" s="26">
        <f>(7.4*8.12)/B2</f>
        <v>42.542303999999994</v>
      </c>
      <c r="C3" s="26">
        <f>(7.4*8.12)/C2</f>
        <v>21.271151999999997</v>
      </c>
      <c r="D3" s="26">
        <f aca="true" t="shared" si="1" ref="D3:L3">(7.4*8.12)/D2</f>
        <v>10.635575999999999</v>
      </c>
      <c r="E3" s="26">
        <f t="shared" si="1"/>
        <v>4.254230399999999</v>
      </c>
      <c r="F3" s="26">
        <f t="shared" si="1"/>
        <v>2.1271151999999995</v>
      </c>
      <c r="G3" s="27">
        <f t="shared" si="1"/>
        <v>1.0635575999999998</v>
      </c>
      <c r="H3" s="27">
        <f t="shared" si="1"/>
        <v>0.7090383999999998</v>
      </c>
      <c r="I3" s="27">
        <f t="shared" si="1"/>
        <v>0.5317787999999999</v>
      </c>
      <c r="J3" s="27">
        <f t="shared" si="1"/>
        <v>0.4254230399999999</v>
      </c>
      <c r="K3" s="27">
        <f t="shared" si="1"/>
        <v>0.3545191999999999</v>
      </c>
      <c r="L3" s="27">
        <f t="shared" si="1"/>
        <v>0.30387359999999997</v>
      </c>
    </row>
    <row r="4" spans="1:12" ht="12.75">
      <c r="A4" t="s">
        <v>18</v>
      </c>
      <c r="B4" s="28">
        <f>(B3*2048)/60</f>
        <v>1452.1106432</v>
      </c>
      <c r="C4" s="28">
        <f>(C3*2048)/60</f>
        <v>726.0553216</v>
      </c>
      <c r="D4" s="28">
        <f aca="true" t="shared" si="2" ref="D4:L4">(D3*2048)/60</f>
        <v>363.0276608</v>
      </c>
      <c r="E4" s="28">
        <f t="shared" si="2"/>
        <v>145.21106431999996</v>
      </c>
      <c r="F4" s="28">
        <f t="shared" si="2"/>
        <v>72.60553215999998</v>
      </c>
      <c r="G4" s="28">
        <f t="shared" si="2"/>
        <v>36.30276607999999</v>
      </c>
      <c r="H4" s="28">
        <f t="shared" si="2"/>
        <v>24.20184405333333</v>
      </c>
      <c r="I4" s="28">
        <f t="shared" si="2"/>
        <v>18.151383039999995</v>
      </c>
      <c r="J4" s="28">
        <f t="shared" si="2"/>
        <v>14.521106431999998</v>
      </c>
      <c r="K4" s="28">
        <f t="shared" si="2"/>
        <v>12.100922026666664</v>
      </c>
      <c r="L4" s="28">
        <f t="shared" si="2"/>
        <v>10.372218879999998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" sqref="A1:F13"/>
    </sheetView>
  </sheetViews>
  <sheetFormatPr defaultColWidth="9.140625" defaultRowHeight="12.75"/>
  <sheetData>
    <row r="1" spans="1:6" ht="12.75">
      <c r="A1" s="13" t="e">
        <f>ROUND(#REF!,-2)</f>
        <v>#REF!</v>
      </c>
      <c r="B1" s="37" t="e">
        <f>#REF!/25.4</f>
        <v>#REF!</v>
      </c>
      <c r="C1" s="29" t="e">
        <f>60.088/B1</f>
        <v>#REF!</v>
      </c>
      <c r="D1" s="42" t="e">
        <f>C1*2</f>
        <v>#REF!</v>
      </c>
      <c r="E1" s="32">
        <v>0.8171518666666666</v>
      </c>
      <c r="F1" s="22">
        <f>E1*60</f>
        <v>49.029112</v>
      </c>
    </row>
    <row r="2" spans="1:6" ht="12.75">
      <c r="A2" s="13" t="e">
        <f>ROUND(#REF!,-2)</f>
        <v>#REF!</v>
      </c>
      <c r="B2" s="15" t="e">
        <f>#REF!/25.4</f>
        <v>#REF!</v>
      </c>
      <c r="C2" s="21" t="e">
        <f>60.088/B2</f>
        <v>#REF!</v>
      </c>
      <c r="D2" s="42" t="e">
        <f>C2*2</f>
        <v>#REF!</v>
      </c>
      <c r="E2" s="33">
        <v>0.6128639</v>
      </c>
      <c r="F2" s="22">
        <f>E2*60</f>
        <v>36.771834</v>
      </c>
    </row>
    <row r="3" spans="1:6" ht="13.5" thickBot="1">
      <c r="A3" s="13" t="e">
        <f>ROUND(#REF!,-2)</f>
        <v>#REF!</v>
      </c>
      <c r="B3" s="38" t="e">
        <f>#REF!/25.4</f>
        <v>#REF!</v>
      </c>
      <c r="C3" s="21" t="e">
        <f>60.088/B3</f>
        <v>#REF!</v>
      </c>
      <c r="D3" s="42" t="e">
        <f>C3*2</f>
        <v>#REF!</v>
      </c>
      <c r="E3" s="33">
        <v>0.49029112</v>
      </c>
      <c r="F3" s="22">
        <f>E3*60</f>
        <v>29.4174672</v>
      </c>
    </row>
    <row r="4" spans="1:6" ht="13.5" thickBot="1">
      <c r="A4" s="13" t="e">
        <f>ROUND(#REF!,-2)</f>
        <v>#REF!</v>
      </c>
      <c r="B4" s="36" t="e">
        <f>#REF!/25.4</f>
        <v>#REF!</v>
      </c>
      <c r="C4" s="21" t="e">
        <f>60.088/B4</f>
        <v>#REF!</v>
      </c>
      <c r="D4" s="44" t="e">
        <f>C4*2</f>
        <v>#REF!</v>
      </c>
      <c r="E4" s="33">
        <v>0.4085759333333333</v>
      </c>
      <c r="F4" s="22">
        <f>E4*60</f>
        <v>24.514556</v>
      </c>
    </row>
    <row r="5" spans="1:6" ht="13.5" thickBot="1">
      <c r="A5" s="13" t="e">
        <f>ROUND(#REF!,-2)</f>
        <v>#REF!</v>
      </c>
      <c r="B5" s="36" t="e">
        <f>#REF!/25.4</f>
        <v>#REF!</v>
      </c>
      <c r="C5" s="30" t="e">
        <f>60.088/B5</f>
        <v>#REF!</v>
      </c>
      <c r="D5" s="44" t="e">
        <f>C5*2</f>
        <v>#REF!</v>
      </c>
      <c r="E5" s="33">
        <v>0.3502079428571428</v>
      </c>
      <c r="F5" s="22">
        <f>E5*60</f>
        <v>21.012476571428568</v>
      </c>
    </row>
    <row r="6" spans="1:6" ht="13.5" thickBot="1">
      <c r="A6" s="13" t="e">
        <f>ROUND(#REF!,-2)</f>
        <v>#REF!</v>
      </c>
      <c r="B6" s="36" t="e">
        <f>#REF!/25.4</f>
        <v>#REF!</v>
      </c>
      <c r="C6" s="30" t="e">
        <f>60.088/B6</f>
        <v>#REF!</v>
      </c>
      <c r="D6" s="44" t="e">
        <f>C6*2</f>
        <v>#REF!</v>
      </c>
      <c r="E6" s="33">
        <v>0.30643195</v>
      </c>
      <c r="F6" s="22">
        <f>E6*60</f>
        <v>18.385917</v>
      </c>
    </row>
    <row r="7" spans="1:6" ht="13.5" thickBot="1">
      <c r="A7" s="13" t="e">
        <f>ROUND(#REF!,-2)</f>
        <v>#REF!</v>
      </c>
      <c r="B7" s="36" t="e">
        <f>#REF!/25.4</f>
        <v>#REF!</v>
      </c>
      <c r="C7" s="30" t="e">
        <f>60.088/B7</f>
        <v>#REF!</v>
      </c>
      <c r="D7" s="44" t="e">
        <f>C7*2</f>
        <v>#REF!</v>
      </c>
      <c r="E7" s="33">
        <v>0.2723839555555555</v>
      </c>
      <c r="F7" s="22">
        <f>E7*60</f>
        <v>16.34303733333333</v>
      </c>
    </row>
    <row r="8" spans="1:6" ht="13.5" thickBot="1">
      <c r="A8" s="13" t="e">
        <f>ROUND(#REF!,-2)</f>
        <v>#REF!</v>
      </c>
      <c r="B8" s="36" t="e">
        <f>#REF!/25.4</f>
        <v>#REF!</v>
      </c>
      <c r="C8" s="30" t="e">
        <f>60.088/B8</f>
        <v>#REF!</v>
      </c>
      <c r="D8" s="44" t="e">
        <f>C8*2</f>
        <v>#REF!</v>
      </c>
      <c r="E8" s="33">
        <v>0.24514556</v>
      </c>
      <c r="F8" s="22">
        <f>E8*60</f>
        <v>14.7087336</v>
      </c>
    </row>
    <row r="9" spans="1:6" ht="13.5" thickBot="1">
      <c r="A9" s="13" t="e">
        <f>ROUND(#REF!,-2)</f>
        <v>#REF!</v>
      </c>
      <c r="B9" s="36" t="e">
        <f>#REF!/25.4</f>
        <v>#REF!</v>
      </c>
      <c r="C9" s="18" t="e">
        <f>60.088/B9</f>
        <v>#REF!</v>
      </c>
      <c r="D9" s="44" t="e">
        <f>C9*2</f>
        <v>#REF!</v>
      </c>
      <c r="E9" s="33">
        <v>0.2228596</v>
      </c>
      <c r="F9" s="22">
        <f>E9*60</f>
        <v>13.371576</v>
      </c>
    </row>
    <row r="10" spans="1:6" ht="13.5" thickBot="1">
      <c r="A10" s="13" t="e">
        <f>ROUND(#REF!,-2)</f>
        <v>#REF!</v>
      </c>
      <c r="B10" s="36" t="e">
        <f>#REF!/25.4</f>
        <v>#REF!</v>
      </c>
      <c r="C10" s="18" t="e">
        <f>60.088/B10</f>
        <v>#REF!</v>
      </c>
      <c r="D10" s="44" t="e">
        <f>C10*2</f>
        <v>#REF!</v>
      </c>
      <c r="E10" s="33">
        <v>0.20428796666666665</v>
      </c>
      <c r="F10" s="22">
        <f>E10*60</f>
        <v>12.257278</v>
      </c>
    </row>
    <row r="11" spans="1:6" ht="13.5" thickBot="1">
      <c r="A11" s="13" t="e">
        <f>ROUND(#REF!,-2)</f>
        <v>#REF!</v>
      </c>
      <c r="B11" s="36" t="e">
        <f>#REF!/25.4</f>
        <v>#REF!</v>
      </c>
      <c r="C11" s="20" t="e">
        <f>60.088/B11</f>
        <v>#REF!</v>
      </c>
      <c r="D11" s="45" t="e">
        <f>C11*2</f>
        <v>#REF!</v>
      </c>
      <c r="E11" s="33">
        <v>0.18857350769230768</v>
      </c>
      <c r="F11" s="22">
        <f>E11*60</f>
        <v>11.314410461538461</v>
      </c>
    </row>
    <row r="12" spans="1:6" ht="13.5" thickBot="1">
      <c r="A12" s="13" t="e">
        <f>ROUND(#REF!,-2)</f>
        <v>#REF!</v>
      </c>
      <c r="B12" s="36" t="e">
        <f>#REF!/25.4</f>
        <v>#REF!</v>
      </c>
      <c r="C12" s="20" t="e">
        <f>60.088/B12</f>
        <v>#REF!</v>
      </c>
      <c r="D12" s="45" t="e">
        <f>C12*2</f>
        <v>#REF!</v>
      </c>
      <c r="E12" s="33">
        <v>0.1751039714285714</v>
      </c>
      <c r="F12" s="22">
        <f>E12*60</f>
        <v>10.506238285714284</v>
      </c>
    </row>
    <row r="13" spans="1:6" ht="13.5" thickBot="1">
      <c r="A13" s="17" t="e">
        <f>ROUND(#REF!,-2)</f>
        <v>#REF!</v>
      </c>
      <c r="B13" s="36" t="e">
        <f>#REF!/25.4</f>
        <v>#REF!</v>
      </c>
      <c r="C13" s="31" t="e">
        <f>60.088/B13</f>
        <v>#REF!</v>
      </c>
      <c r="D13" s="46" t="e">
        <f>C13*2</f>
        <v>#REF!</v>
      </c>
      <c r="E13" s="34">
        <v>0.16343037333333335</v>
      </c>
      <c r="F13" s="23">
        <f>E13*60</f>
        <v>9.8058224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sbig3</dc:creator>
  <cp:keywords/>
  <dc:description/>
  <cp:lastModifiedBy>sbig3</cp:lastModifiedBy>
  <dcterms:created xsi:type="dcterms:W3CDTF">2003-08-12T17:45:03Z</dcterms:created>
  <dcterms:modified xsi:type="dcterms:W3CDTF">2008-09-04T00:54:28Z</dcterms:modified>
  <cp:category/>
  <cp:version/>
  <cp:contentType/>
  <cp:contentStatus/>
</cp:coreProperties>
</file>